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572\Documents\〇gdal変換\"/>
    </mc:Choice>
  </mc:AlternateContent>
  <xr:revisionPtr revIDLastSave="0" documentId="13_ncr:1_{9410CBFB-DF75-46B1-B2EF-2591FD342CAB}" xr6:coauthVersionLast="45" xr6:coauthVersionMax="45" xr10:uidLastSave="{00000000-0000-0000-0000-000000000000}"/>
  <bookViews>
    <workbookView xWindow="23085" yWindow="2100" windowWidth="13260" windowHeight="10575" xr2:uid="{5D0A5252-C4F7-4E19-A677-9B2BCAED6E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H26" i="1" l="1"/>
  <c r="J26" i="1" s="1"/>
  <c r="I27" i="1"/>
  <c r="H27" i="1"/>
  <c r="J27" i="1" s="1"/>
  <c r="I26" i="1"/>
  <c r="F27" i="1"/>
  <c r="E27" i="1" s="1"/>
  <c r="F26" i="1"/>
  <c r="E26" i="1" s="1"/>
  <c r="G26" i="1" l="1"/>
  <c r="D26" i="1" s="1"/>
  <c r="G27" i="1"/>
  <c r="D27" i="1" s="1"/>
</calcChain>
</file>

<file path=xl/sharedStrings.xml><?xml version="1.0" encoding="utf-8"?>
<sst xmlns="http://schemas.openxmlformats.org/spreadsheetml/2006/main" count="44" uniqueCount="39">
  <si>
    <t>d=180/line(tile)/vtile(num)</t>
    <phoneticPr fontId="2"/>
  </si>
  <si>
    <t>col</t>
    <phoneticPr fontId="2"/>
  </si>
  <si>
    <t>lin</t>
    <phoneticPr fontId="2"/>
  </si>
  <si>
    <t>lin(tile)：</t>
    <phoneticPr fontId="2"/>
  </si>
  <si>
    <t>col(tile)：</t>
    <phoneticPr fontId="2"/>
  </si>
  <si>
    <t>vtile：</t>
    <phoneticPr fontId="2"/>
  </si>
  <si>
    <t>htile：</t>
    <phoneticPr fontId="2"/>
  </si>
  <si>
    <t>・変換元タイル画像のタイル番号の縦番号、横番号をそれぞれvtile、htileに入力します。</t>
    <rPh sb="1" eb="3">
      <t>ヘンカン</t>
    </rPh>
    <rPh sb="3" eb="4">
      <t>モト</t>
    </rPh>
    <rPh sb="7" eb="9">
      <t>ガゾウ</t>
    </rPh>
    <rPh sb="13" eb="15">
      <t>バンゴウ</t>
    </rPh>
    <rPh sb="16" eb="17">
      <t>タテ</t>
    </rPh>
    <rPh sb="17" eb="19">
      <t>バンゴウ</t>
    </rPh>
    <rPh sb="20" eb="21">
      <t>ヨコ</t>
    </rPh>
    <rPh sb="21" eb="23">
      <t>バンゴウ</t>
    </rPh>
    <rPh sb="40" eb="42">
      <t>ニュウリョク</t>
    </rPh>
    <phoneticPr fontId="2"/>
  </si>
  <si>
    <t>・変換元タイル画像の縦と横の画素数を入力します。（Q：4800 x 4800、K：1200  x 1200）</t>
    <rPh sb="1" eb="3">
      <t>ヘンカン</t>
    </rPh>
    <rPh sb="3" eb="4">
      <t>モト</t>
    </rPh>
    <rPh sb="7" eb="9">
      <t>ガゾウ</t>
    </rPh>
    <rPh sb="10" eb="11">
      <t>タテ</t>
    </rPh>
    <rPh sb="12" eb="13">
      <t>ヨコ</t>
    </rPh>
    <rPh sb="14" eb="16">
      <t>ガソ</t>
    </rPh>
    <rPh sb="16" eb="17">
      <t>スウ</t>
    </rPh>
    <rPh sb="18" eb="20">
      <t>ニュウリョク</t>
    </rPh>
    <phoneticPr fontId="2"/>
  </si>
  <si>
    <t>vtile(num)</t>
    <phoneticPr fontId="2"/>
  </si>
  <si>
    <t>htile(num)</t>
    <phoneticPr fontId="2"/>
  </si>
  <si>
    <t>しきさい L2 タイル画像のGDAL変換用XY計算</t>
    <rPh sb="11" eb="13">
      <t>ガゾウ</t>
    </rPh>
    <rPh sb="18" eb="21">
      <t>ヘンカンヨウ</t>
    </rPh>
    <rPh sb="23" eb="25">
      <t>ケイサン</t>
    </rPh>
    <phoneticPr fontId="2"/>
  </si>
  <si>
    <t>UL</t>
    <phoneticPr fontId="2"/>
  </si>
  <si>
    <t>LR</t>
    <phoneticPr fontId="2"/>
  </si>
  <si>
    <t>X</t>
    <phoneticPr fontId="2"/>
  </si>
  <si>
    <t>Y</t>
    <phoneticPr fontId="2"/>
  </si>
  <si>
    <t>　計算結果の左上(UL)、右下(LR)のXY値を用いて、GDAL変換します。</t>
    <rPh sb="1" eb="3">
      <t>ケイサン</t>
    </rPh>
    <rPh sb="3" eb="5">
      <t>ケッカ</t>
    </rPh>
    <rPh sb="6" eb="8">
      <t>ヒダリウエ</t>
    </rPh>
    <rPh sb="13" eb="15">
      <t>ミギシタ</t>
    </rPh>
    <rPh sb="22" eb="23">
      <t>チ</t>
    </rPh>
    <rPh sb="24" eb="25">
      <t>モチ</t>
    </rPh>
    <rPh sb="32" eb="34">
      <t>ヘンカン</t>
    </rPh>
    <phoneticPr fontId="2"/>
  </si>
  <si>
    <t>計算位置</t>
    <rPh sb="0" eb="2">
      <t>ケイサン</t>
    </rPh>
    <rPh sb="2" eb="4">
      <t>イチ</t>
    </rPh>
    <phoneticPr fontId="2"/>
  </si>
  <si>
    <t>lat0 = 90.0[deg]-vtile×10[deg]-d/2[deg]</t>
    <phoneticPr fontId="2"/>
  </si>
  <si>
    <t>lon0 = -180.0[deg]+htile×10[deg]+d/2[deg]</t>
    <phoneticPr fontId="2"/>
  </si>
  <si>
    <t>lat = lat0 -lin×d</t>
    <phoneticPr fontId="2"/>
  </si>
  <si>
    <t>r = cos(lat×π[rad]/180[deg])</t>
    <phoneticPr fontId="2"/>
  </si>
  <si>
    <t>= cos((lat0-lin×d)×π[rad]/180[deg])</t>
    <phoneticPr fontId="5"/>
  </si>
  <si>
    <t>lon = (lon0 + col×d)/r</t>
    <phoneticPr fontId="2"/>
  </si>
  <si>
    <t>lat</t>
    <phoneticPr fontId="2"/>
  </si>
  <si>
    <t>lon</t>
    <phoneticPr fontId="2"/>
  </si>
  <si>
    <t>=(9-vtile)×10-d×(lin+1/2)</t>
    <phoneticPr fontId="2"/>
  </si>
  <si>
    <t>r</t>
    <phoneticPr fontId="2"/>
  </si>
  <si>
    <t>lat0</t>
    <phoneticPr fontId="2"/>
  </si>
  <si>
    <t>lon0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</si>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</sst>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7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0" borderId="0" xfId="0" applyFont="1" applyFill="1">
      <alignment vertical="center"/>
    </xf>
    <xf numFmtId="176" fontId="1" fillId="3" borderId="0" xfId="0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1</xdr:row>
      <xdr:rowOff>0</xdr:rowOff>
    </xdr:from>
    <xdr:ext cx="3746500" cy="478721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BC48595-2991-4040-B35D-F0F4FB47A405}"/>
            </a:ext>
          </a:extLst>
        </xdr:cNvPr>
        <xdr:cNvSpPr txBox="1"/>
      </xdr:nvSpPr>
      <xdr:spPr>
        <a:xfrm>
          <a:off x="1790700" y="228600"/>
          <a:ext cx="3746500" cy="4787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気候変動観測衛星「しきさい」</a:t>
          </a:r>
          <a:r>
            <a:rPr kumimoji="1" lang="en-US" altLang="ja-JP" sz="900"/>
            <a:t>(GCOM-C) </a:t>
          </a:r>
          <a:r>
            <a:rPr kumimoji="1" lang="ja-JP" altLang="en-US" sz="900"/>
            <a:t>データ利用ハンドブック</a:t>
          </a:r>
          <a:endParaRPr kumimoji="1" lang="en-US" altLang="ja-JP" sz="900"/>
        </a:p>
        <a:p>
          <a:r>
            <a:rPr kumimoji="1" lang="ja-JP" altLang="en-US" sz="900"/>
            <a:t>　「</a:t>
          </a:r>
          <a:r>
            <a:rPr kumimoji="1" lang="en-US" altLang="ja-JP" sz="900"/>
            <a:t>4.1.4.1 </a:t>
          </a:r>
          <a:r>
            <a:rPr kumimoji="1" lang="ja-JP" altLang="en-US" sz="900"/>
            <a:t>レベル </a:t>
          </a:r>
          <a:r>
            <a:rPr kumimoji="1" lang="en-US" altLang="ja-JP" sz="900"/>
            <a:t>2 </a:t>
          </a:r>
          <a:r>
            <a:rPr kumimoji="1" lang="ja-JP" altLang="en-US" sz="900"/>
            <a:t>プロダクト作成単位」改訂版を基に作成。</a:t>
          </a:r>
        </a:p>
      </xdr:txBody>
    </xdr:sp>
    <xdr:clientData/>
  </xdr:oneCellAnchor>
  <xdr:twoCellAnchor>
    <xdr:from>
      <xdr:col>6</xdr:col>
      <xdr:colOff>38101</xdr:colOff>
      <xdr:row>9</xdr:row>
      <xdr:rowOff>19050</xdr:rowOff>
    </xdr:from>
    <xdr:to>
      <xdr:col>7</xdr:col>
      <xdr:colOff>457201</xdr:colOff>
      <xdr:row>15</xdr:row>
      <xdr:rowOff>157668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D4270F-004A-47BF-8C68-610CA1730AF6}"/>
            </a:ext>
          </a:extLst>
        </xdr:cNvPr>
        <xdr:cNvGrpSpPr/>
      </xdr:nvGrpSpPr>
      <xdr:grpSpPr>
        <a:xfrm>
          <a:off x="4581526" y="1847850"/>
          <a:ext cx="1238250" cy="1338768"/>
          <a:chOff x="4573059" y="1855258"/>
          <a:chExt cx="1239309" cy="1345118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FF264424-7DDB-498A-8379-19CDC92C1876}"/>
              </a:ext>
            </a:extLst>
          </xdr:cNvPr>
          <xdr:cNvGrpSpPr/>
        </xdr:nvGrpSpPr>
        <xdr:grpSpPr>
          <a:xfrm>
            <a:off x="4573059" y="1855258"/>
            <a:ext cx="1239309" cy="1314034"/>
            <a:chOff x="4573059" y="1855258"/>
            <a:chExt cx="1239309" cy="1314034"/>
          </a:xfrm>
        </xdr:grpSpPr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DB7654AE-9608-4262-B937-8375E76D5C6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573059" y="1855258"/>
              <a:ext cx="1239309" cy="1314034"/>
            </a:xfrm>
            <a:prstGeom prst="rect">
              <a:avLst/>
            </a:prstGeom>
          </xdr:spPr>
        </xdr:pic>
        <xdr:sp macro="" textlink="">
          <xdr:nvSpPr>
            <xdr:cNvPr id="27" name="楕円 26">
              <a:extLst>
                <a:ext uri="{FF2B5EF4-FFF2-40B4-BE49-F238E27FC236}">
                  <a16:creationId xmlns:a16="http://schemas.microsoft.com/office/drawing/2014/main" id="{75DF75BF-0FF2-4C38-9CCE-979F07054509}"/>
                </a:ext>
              </a:extLst>
            </xdr:cNvPr>
            <xdr:cNvSpPr/>
          </xdr:nvSpPr>
          <xdr:spPr>
            <a:xfrm>
              <a:off x="4839758" y="2189692"/>
              <a:ext cx="76200" cy="77258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8" name="楕円 27">
              <a:extLst>
                <a:ext uri="{FF2B5EF4-FFF2-40B4-BE49-F238E27FC236}">
                  <a16:creationId xmlns:a16="http://schemas.microsoft.com/office/drawing/2014/main" id="{EECBFDFC-C6A2-4912-9C38-FC76D1F669C1}"/>
                </a:ext>
              </a:extLst>
            </xdr:cNvPr>
            <xdr:cNvSpPr/>
          </xdr:nvSpPr>
          <xdr:spPr>
            <a:xfrm>
              <a:off x="5564717" y="2955925"/>
              <a:ext cx="76200" cy="76200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4E5DDA0-28C7-409F-9201-AEB1C1B689CF}"/>
              </a:ext>
            </a:extLst>
          </xdr:cNvPr>
          <xdr:cNvSpPr txBox="1"/>
        </xdr:nvSpPr>
        <xdr:spPr>
          <a:xfrm>
            <a:off x="4824941" y="2039410"/>
            <a:ext cx="33451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UL</a:t>
            </a:r>
            <a:endParaRPr kumimoji="1" lang="ja-JP" altLang="en-US" sz="1100"/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4CC53350-70A7-4340-9601-A4725D09618D}"/>
              </a:ext>
            </a:extLst>
          </xdr:cNvPr>
          <xdr:cNvSpPr txBox="1"/>
        </xdr:nvSpPr>
        <xdr:spPr>
          <a:xfrm>
            <a:off x="5324473" y="2935816"/>
            <a:ext cx="32060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LR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0A7EC-2887-42AB-AF64-BA4B7ECD4F81}">
  <dimension ref="A1:J27"/>
  <sheetViews>
    <sheetView tabSelected="1" zoomScaleNormal="100" workbookViewId="0">
      <selection activeCell="H20" sqref="H20"/>
    </sheetView>
  </sheetViews>
  <sheetFormatPr defaultColWidth="8.625" defaultRowHeight="15.75" x14ac:dyDescent="0.4"/>
  <cols>
    <col min="1" max="1" width="6.75" style="1" customWidth="1"/>
    <col min="2" max="3" width="7.25" style="1" customWidth="1"/>
    <col min="4" max="4" width="14.375" style="1" customWidth="1"/>
    <col min="5" max="5" width="14.125" style="1" customWidth="1"/>
    <col min="6" max="6" width="9.875" style="1" customWidth="1"/>
    <col min="7" max="7" width="10.75" style="1" customWidth="1"/>
    <col min="8" max="10" width="8.625" style="1"/>
    <col min="11" max="11" width="4.375" style="1" customWidth="1"/>
    <col min="12" max="16384" width="8.625" style="1"/>
  </cols>
  <sheetData>
    <row r="1" spans="2:10" ht="18.75" x14ac:dyDescent="0.4">
      <c r="B1" s="13" t="s">
        <v>11</v>
      </c>
      <c r="C1" s="14"/>
      <c r="D1" s="14"/>
      <c r="E1" s="14"/>
      <c r="F1" s="14"/>
      <c r="G1" s="14"/>
      <c r="H1" s="14"/>
      <c r="I1" s="14"/>
      <c r="J1" s="14"/>
    </row>
    <row r="2" spans="2:10" ht="15.6" customHeight="1" x14ac:dyDescent="0.4">
      <c r="B2" s="3"/>
      <c r="C2" s="4"/>
      <c r="D2" s="4"/>
      <c r="E2" s="4"/>
      <c r="F2" s="4"/>
      <c r="G2" s="4"/>
      <c r="H2" s="5"/>
      <c r="I2" s="5"/>
      <c r="J2" s="4"/>
    </row>
    <row r="5" spans="2:10" x14ac:dyDescent="0.4">
      <c r="B5" s="1" t="s">
        <v>7</v>
      </c>
    </row>
    <row r="6" spans="2:10" x14ac:dyDescent="0.4">
      <c r="B6" s="1" t="s">
        <v>8</v>
      </c>
      <c r="D6" s="2"/>
    </row>
    <row r="7" spans="2:10" x14ac:dyDescent="0.4">
      <c r="B7" s="1" t="s">
        <v>16</v>
      </c>
      <c r="D7" s="2"/>
    </row>
    <row r="8" spans="2:10" x14ac:dyDescent="0.4">
      <c r="D8" s="2"/>
    </row>
    <row r="9" spans="2:10" x14ac:dyDescent="0.4">
      <c r="D9" s="2" t="s">
        <v>3</v>
      </c>
      <c r="E9" s="6">
        <v>4800</v>
      </c>
      <c r="G9" s="1" t="s">
        <v>17</v>
      </c>
    </row>
    <row r="10" spans="2:10" x14ac:dyDescent="0.4">
      <c r="D10" s="2" t="s">
        <v>4</v>
      </c>
      <c r="E10" s="6">
        <v>4800</v>
      </c>
    </row>
    <row r="11" spans="2:10" x14ac:dyDescent="0.4">
      <c r="D11" s="2" t="s">
        <v>5</v>
      </c>
      <c r="E11" s="6">
        <v>11</v>
      </c>
    </row>
    <row r="12" spans="2:10" x14ac:dyDescent="0.4">
      <c r="D12" s="2" t="s">
        <v>6</v>
      </c>
      <c r="E12" s="6">
        <v>31</v>
      </c>
    </row>
    <row r="13" spans="2:10" x14ac:dyDescent="0.4">
      <c r="D13" s="2" t="s">
        <v>9</v>
      </c>
      <c r="E13" s="1">
        <v>18</v>
      </c>
    </row>
    <row r="14" spans="2:10" x14ac:dyDescent="0.4">
      <c r="D14" s="2" t="s">
        <v>10</v>
      </c>
      <c r="E14" s="1">
        <v>36</v>
      </c>
    </row>
    <row r="15" spans="2:10" x14ac:dyDescent="0.4">
      <c r="D15" s="2" t="s">
        <v>0</v>
      </c>
      <c r="E15" s="1">
        <f>180/E9/E13</f>
        <v>2.0833333333333333E-3</v>
      </c>
    </row>
    <row r="16" spans="2:10" x14ac:dyDescent="0.4">
      <c r="D16" s="2" t="s">
        <v>18</v>
      </c>
      <c r="E16" s="1" t="s">
        <v>36</v>
      </c>
    </row>
    <row r="17" spans="1:10" x14ac:dyDescent="0.4">
      <c r="D17" s="2" t="s">
        <v>19</v>
      </c>
      <c r="E17" s="10" t="s">
        <v>37</v>
      </c>
    </row>
    <row r="18" spans="1:10" x14ac:dyDescent="0.4">
      <c r="D18" s="2" t="s">
        <v>20</v>
      </c>
      <c r="E18" s="1" t="s">
        <v>34</v>
      </c>
    </row>
    <row r="19" spans="1:10" x14ac:dyDescent="0.4">
      <c r="D19" s="9" t="s">
        <v>26</v>
      </c>
    </row>
    <row r="20" spans="1:10" x14ac:dyDescent="0.4">
      <c r="D20" s="2" t="s">
        <v>21</v>
      </c>
      <c r="E20" s="1" t="s">
        <v>38</v>
      </c>
    </row>
    <row r="21" spans="1:10" x14ac:dyDescent="0.4">
      <c r="D21" s="8" t="s">
        <v>22</v>
      </c>
    </row>
    <row r="22" spans="1:10" x14ac:dyDescent="0.4">
      <c r="D22" s="7" t="s">
        <v>23</v>
      </c>
      <c r="E22" s="1" t="s">
        <v>35</v>
      </c>
    </row>
    <row r="23" spans="1:10" ht="12" customHeight="1" x14ac:dyDescent="0.4">
      <c r="D23" s="7"/>
    </row>
    <row r="24" spans="1:10" x14ac:dyDescent="0.4">
      <c r="B24" s="1" t="s">
        <v>30</v>
      </c>
      <c r="C24" s="1" t="s">
        <v>31</v>
      </c>
      <c r="D24" s="1" t="s">
        <v>32</v>
      </c>
      <c r="E24" s="1" t="s">
        <v>33</v>
      </c>
      <c r="F24" s="1" t="s">
        <v>34</v>
      </c>
      <c r="G24" s="1" t="s">
        <v>35</v>
      </c>
      <c r="H24" s="1" t="s">
        <v>36</v>
      </c>
      <c r="I24" s="1" t="s">
        <v>37</v>
      </c>
      <c r="J24" s="1" t="s">
        <v>38</v>
      </c>
    </row>
    <row r="25" spans="1:10" x14ac:dyDescent="0.4">
      <c r="B25" s="1" t="s">
        <v>1</v>
      </c>
      <c r="C25" s="1" t="s">
        <v>2</v>
      </c>
      <c r="D25" s="1" t="s">
        <v>14</v>
      </c>
      <c r="E25" s="1" t="s">
        <v>15</v>
      </c>
      <c r="F25" s="1" t="s">
        <v>24</v>
      </c>
      <c r="G25" s="1" t="s">
        <v>25</v>
      </c>
      <c r="H25" s="1" t="s">
        <v>28</v>
      </c>
      <c r="I25" s="1" t="s">
        <v>29</v>
      </c>
      <c r="J25" s="1" t="s">
        <v>27</v>
      </c>
    </row>
    <row r="26" spans="1:10" x14ac:dyDescent="0.4">
      <c r="A26" s="2" t="s">
        <v>12</v>
      </c>
      <c r="B26" s="11">
        <v>-0.5</v>
      </c>
      <c r="C26" s="11">
        <v>-0.5</v>
      </c>
      <c r="D26" s="12">
        <f>6371007.181*(G26*PI()/180)*COS(F26*PI()/180)</f>
        <v>14455356.756964801</v>
      </c>
      <c r="E26" s="12">
        <f>6371007.181*(F26*PI()/180)</f>
        <v>-2223901.0395330461</v>
      </c>
      <c r="F26" s="1">
        <f>(9-$E$11)*10-$E$15*(C26+1/2)</f>
        <v>-20</v>
      </c>
      <c r="G26" s="1">
        <f>(I26+B26*E15)/J26</f>
        <v>138.34311042186857</v>
      </c>
      <c r="H26" s="1">
        <f>90-$E$11*10-$E$15/2</f>
        <v>-20.001041666666666</v>
      </c>
      <c r="I26" s="1">
        <f>-180+$E$12*10+$E$15/2</f>
        <v>130.00104166666668</v>
      </c>
      <c r="J26" s="1">
        <f>COS((H26-C26*$E$15)*PI()/180)</f>
        <v>0.93969262078590843</v>
      </c>
    </row>
    <row r="27" spans="1:10" x14ac:dyDescent="0.4">
      <c r="A27" s="2" t="s">
        <v>13</v>
      </c>
      <c r="B27" s="11">
        <v>4799.5</v>
      </c>
      <c r="C27" s="11">
        <v>4799.5</v>
      </c>
      <c r="D27" s="12">
        <f>6371007.181*(G27*PI()/180)*COS(F27*PI()/180)</f>
        <v>15567307.276731325</v>
      </c>
      <c r="E27" s="12">
        <f>6371007.181*(F27*PI()/180)</f>
        <v>-3335851.5592995691</v>
      </c>
      <c r="F27" s="1">
        <f>(9-$E$11)*10-$E$15*(C27+1/2)</f>
        <v>-30</v>
      </c>
      <c r="G27" s="1">
        <f>(I27+B27*$E$15)/J27</f>
        <v>161.65807537309522</v>
      </c>
      <c r="H27" s="1">
        <f>90-$E$11*10-$E$15/2</f>
        <v>-20.001041666666666</v>
      </c>
      <c r="I27" s="1">
        <f>-180+$E$12*10+$E$15/2</f>
        <v>130.00104166666668</v>
      </c>
      <c r="J27" s="1">
        <f>COS((H27-C27*$E$15)*PI()/180)</f>
        <v>0.86602540378443871</v>
      </c>
    </row>
  </sheetData>
  <sheetProtection sheet="1" objects="1" scenarios="1"/>
  <mergeCells count="1">
    <mergeCell ref="B1:J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　淳一</dc:creator>
  <cp:lastModifiedBy>塚本　淳一</cp:lastModifiedBy>
  <dcterms:created xsi:type="dcterms:W3CDTF">2020-10-14T09:25:43Z</dcterms:created>
  <dcterms:modified xsi:type="dcterms:W3CDTF">2020-12-17T04:07:49Z</dcterms:modified>
</cp:coreProperties>
</file>